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14355" windowHeight="6975"/>
  </bookViews>
  <sheets>
    <sheet name="80(CHƯA)" sheetId="1" r:id="rId1"/>
  </sheets>
  <calcPr calcId="144525"/>
</workbook>
</file>

<file path=xl/calcChain.xml><?xml version="1.0" encoding="utf-8"?>
<calcChain xmlns="http://schemas.openxmlformats.org/spreadsheetml/2006/main">
  <c r="K8" i="1" l="1"/>
  <c r="I8" i="1"/>
  <c r="F8" i="1"/>
  <c r="E8" i="1"/>
  <c r="D8" i="1"/>
  <c r="L8" i="1" s="1"/>
  <c r="C8" i="1"/>
  <c r="K7" i="1"/>
  <c r="F7" i="1"/>
  <c r="I7" i="1" s="1"/>
  <c r="E7" i="1"/>
  <c r="L7" i="1" s="1"/>
  <c r="H7" i="1" s="1"/>
  <c r="D7" i="1"/>
  <c r="C7" i="1"/>
  <c r="K6" i="1"/>
  <c r="F6" i="1"/>
  <c r="I6" i="1" s="1"/>
  <c r="E6" i="1"/>
  <c r="D6" i="1"/>
  <c r="L6" i="1" s="1"/>
  <c r="C6" i="1"/>
  <c r="L5" i="1"/>
  <c r="H5" i="1" s="1"/>
  <c r="J5" i="1" s="1"/>
  <c r="K5" i="1"/>
  <c r="F5" i="1"/>
  <c r="I5" i="1" s="1"/>
  <c r="E5" i="1"/>
  <c r="D5" i="1"/>
  <c r="C5" i="1"/>
  <c r="K4" i="1"/>
  <c r="I4" i="1"/>
  <c r="F4" i="1"/>
  <c r="D4" i="1"/>
  <c r="C4" i="1"/>
  <c r="E4" i="1" s="1"/>
  <c r="K3" i="1"/>
  <c r="I3" i="1"/>
  <c r="F3" i="1"/>
  <c r="E3" i="1"/>
  <c r="L3" i="1" s="1"/>
  <c r="H3" i="1" s="1"/>
  <c r="J3" i="1" s="1"/>
  <c r="D3" i="1"/>
  <c r="C3" i="1"/>
  <c r="H8" i="1" l="1"/>
  <c r="J8" i="1" s="1"/>
  <c r="L4" i="1"/>
  <c r="H4" i="1" s="1"/>
  <c r="J4" i="1" s="1"/>
  <c r="J7" i="1"/>
  <c r="H6" i="1"/>
  <c r="J6" i="1" s="1"/>
</calcChain>
</file>

<file path=xl/sharedStrings.xml><?xml version="1.0" encoding="utf-8"?>
<sst xmlns="http://schemas.openxmlformats.org/spreadsheetml/2006/main" count="48" uniqueCount="39">
  <si>
    <t xml:space="preserve">BÁO CÁO XUẤT NHẬP </t>
  </si>
  <si>
    <t>HĐ XUẤT NHẬP</t>
  </si>
  <si>
    <t>NGÀY ĐK</t>
  </si>
  <si>
    <t>TÊN HÀNG</t>
  </si>
  <si>
    <t>PHƯƠNG TIỆN</t>
  </si>
  <si>
    <t xml:space="preserve">ĐƠN GIÁ </t>
  </si>
  <si>
    <t xml:space="preserve">SỒ LƯỢNG </t>
  </si>
  <si>
    <t>HỆ SỐ GIÁ</t>
  </si>
  <si>
    <t xml:space="preserve">THÀNH TIỀN </t>
  </si>
  <si>
    <t xml:space="preserve">PHÍ ĐK </t>
  </si>
  <si>
    <t xml:space="preserve">TỔNG CỘNG </t>
  </si>
  <si>
    <t>PHỤ PHÍ</t>
  </si>
  <si>
    <t xml:space="preserve">GIẢM GIÁ </t>
  </si>
  <si>
    <t>1F11500N</t>
  </si>
  <si>
    <t>2F30560X</t>
  </si>
  <si>
    <t>3F01000N</t>
  </si>
  <si>
    <t>1F41200N</t>
  </si>
  <si>
    <t>3F22400X</t>
  </si>
  <si>
    <t>2F04200N</t>
  </si>
  <si>
    <t>BẢNG 1:TÊN HÀNG VÀ ĐƠN GIÁ</t>
  </si>
  <si>
    <t xml:space="preserve">BẢNG 2:PHƯƠNG TIỆN VẬN CHUYỂN </t>
  </si>
  <si>
    <t>MÃ HÀNG</t>
  </si>
  <si>
    <t>ĐƠN GIÁ NHẬP</t>
  </si>
  <si>
    <t xml:space="preserve">ĐƠN GIÁ XUẤT </t>
  </si>
  <si>
    <t>LOẠI</t>
  </si>
  <si>
    <t>F1</t>
  </si>
  <si>
    <t>HÀNG A</t>
  </si>
  <si>
    <t>XE TẢI</t>
  </si>
  <si>
    <t>XE LỬA</t>
  </si>
  <si>
    <t>TÀU THỦY</t>
  </si>
  <si>
    <t>F2</t>
  </si>
  <si>
    <t>HÀNG B</t>
  </si>
  <si>
    <t>F3</t>
  </si>
  <si>
    <t>HÀNG C</t>
  </si>
  <si>
    <t>BẢNG 3 :THỐNG KÊ TỔNG CỘNG</t>
  </si>
  <si>
    <t>F4</t>
  </si>
  <si>
    <t>HÀNG D</t>
  </si>
  <si>
    <t xml:space="preserve">PHƯƠNG TIỆN </t>
  </si>
  <si>
    <t xml:space="preserve">TÊN HÀNG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</si>
</sst>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1" fillId="0" borderId="0" xfId="0" applyNumberFormat="1" applyFont="1"/>
    <xf numFmtId="1" fontId="1" fillId="0" borderId="0" xfId="0" applyNumberFormat="1" applyFont="1"/>
    <xf numFmtId="0" fontId="1" fillId="0" borderId="0" xfId="0" applyNumberFormat="1" applyFont="1" applyAlignment="1">
      <alignment horizontal="right"/>
    </xf>
    <xf numFmtId="0" fontId="1" fillId="2" borderId="1" xfId="0" applyFont="1" applyFill="1" applyBorder="1"/>
    <xf numFmtId="14" fontId="1" fillId="2" borderId="1" xfId="0" applyNumberFormat="1" applyFont="1" applyFill="1" applyBorder="1"/>
    <xf numFmtId="1" fontId="1" fillId="2" borderId="1" xfId="0" applyNumberFormat="1" applyFont="1" applyFill="1" applyBorder="1"/>
    <xf numFmtId="0" fontId="1" fillId="2" borderId="1" xfId="0" applyNumberFormat="1" applyFont="1" applyFill="1" applyBorder="1" applyAlignment="1">
      <alignment horizontal="right"/>
    </xf>
    <xf numFmtId="0" fontId="1" fillId="2" borderId="0" xfId="0" applyFont="1" applyFill="1" applyBorder="1"/>
    <xf numFmtId="0" fontId="1" fillId="0" borderId="1" xfId="0" applyFont="1" applyBorder="1"/>
    <xf numFmtId="14" fontId="1" fillId="0" borderId="1" xfId="0" applyNumberFormat="1" applyFont="1" applyBorder="1"/>
    <xf numFmtId="1" fontId="1" fillId="0" borderId="1" xfId="0" applyNumberFormat="1" applyFont="1" applyBorder="1"/>
    <xf numFmtId="0" fontId="1" fillId="0" borderId="1" xfId="0" applyNumberFormat="1" applyFont="1" applyBorder="1" applyAlignment="1">
      <alignment horizontal="right"/>
    </xf>
    <xf numFmtId="0" fontId="1" fillId="0" borderId="0" xfId="0" applyFont="1" applyBorder="1"/>
    <xf numFmtId="0" fontId="2" fillId="3" borderId="1" xfId="0" applyFont="1" applyFill="1" applyBorder="1"/>
    <xf numFmtId="14" fontId="3" fillId="3" borderId="1" xfId="0" applyNumberFormat="1" applyFont="1" applyFill="1" applyBorder="1"/>
    <xf numFmtId="0" fontId="2" fillId="4" borderId="1" xfId="0" applyNumberFormat="1" applyFont="1" applyFill="1" applyBorder="1" applyAlignment="1">
      <alignment horizontal="right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L20"/>
  <sheetViews>
    <sheetView tabSelected="1" topLeftCell="D1" workbookViewId="0">
      <selection activeCell="H17" sqref="H17"/>
    </sheetView>
  </sheetViews>
  <sheetFormatPr defaultRowHeight="15" x14ac:dyDescent="0.25"/>
  <cols>
    <col min="1" max="1" width="11.28515625" style="1" customWidth="1"/>
    <col min="2" max="2" width="13.85546875" style="2" bestFit="1" customWidth="1"/>
    <col min="3" max="3" width="17.42578125" style="1" bestFit="1" customWidth="1"/>
    <col min="4" max="4" width="17.28515625" style="1" bestFit="1" customWidth="1"/>
    <col min="5" max="5" width="10.5703125" style="1" bestFit="1" customWidth="1"/>
    <col min="6" max="6" width="12.42578125" style="3" bestFit="1" customWidth="1"/>
    <col min="7" max="7" width="28.28515625" style="4" customWidth="1"/>
    <col min="8" max="8" width="14.7109375" style="3" bestFit="1" customWidth="1"/>
    <col min="9" max="9" width="13.5703125" style="1" customWidth="1"/>
    <col min="10" max="10" width="14.140625" style="1" bestFit="1" customWidth="1"/>
    <col min="11" max="11" width="14.140625" style="1" customWidth="1"/>
    <col min="12" max="12" width="11.42578125" style="1" bestFit="1" customWidth="1"/>
    <col min="13" max="16384" width="9.140625" style="1"/>
  </cols>
  <sheetData>
    <row r="1" spans="1:12" x14ac:dyDescent="0.25">
      <c r="A1" s="1" t="s">
        <v>0</v>
      </c>
    </row>
    <row r="2" spans="1:12" x14ac:dyDescent="0.25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7" t="s">
        <v>6</v>
      </c>
      <c r="G2" s="8" t="s">
        <v>7</v>
      </c>
      <c r="H2" s="7" t="s">
        <v>8</v>
      </c>
      <c r="I2" s="5" t="s">
        <v>9</v>
      </c>
      <c r="J2" s="5" t="s">
        <v>10</v>
      </c>
      <c r="K2" s="9" t="s">
        <v>11</v>
      </c>
      <c r="L2" s="1" t="s">
        <v>12</v>
      </c>
    </row>
    <row r="3" spans="1:12" x14ac:dyDescent="0.25">
      <c r="A3" s="10" t="s">
        <v>13</v>
      </c>
      <c r="B3" s="11">
        <v>42060</v>
      </c>
      <c r="C3" s="10" t="str">
        <f>IF(MID(A3,2,2)="F0","Hàng ĐB",VLOOKUP(MID(A3,2,2),$A$12:$B$15,2,0))</f>
        <v>HÀNG A</v>
      </c>
      <c r="D3" s="10" t="str">
        <f>HLOOKUP(VALUE(LEFT(A3,1)),$G$11:$J$12,2,0)</f>
        <v>XE TẢI</v>
      </c>
      <c r="E3" s="10">
        <f>IF(AND(MID(A3,2,2)="F0",LEFT(A3,1)&gt;1),100,VLOOKUP(C3,$B$12:$D$15,IF(RIGHT(A3,1)="N",2,3),0))</f>
        <v>60</v>
      </c>
      <c r="F3" s="12">
        <f>MID(A3,4,4)*1</f>
        <v>1500</v>
      </c>
      <c r="G3" s="13">
        <v>1.5</v>
      </c>
      <c r="H3" s="12">
        <f>F3*G3*L3</f>
        <v>135000</v>
      </c>
      <c r="I3" s="10">
        <f>IF(AND(B3&gt;DATE(2015,1,15),F3&gt;=1000),1000,1200)</f>
        <v>1000</v>
      </c>
      <c r="J3" s="12">
        <f>H3+I3+L3</f>
        <v>136060</v>
      </c>
      <c r="K3" s="14">
        <f>IF(RIGHT(A3,1)="X",500,0)</f>
        <v>0</v>
      </c>
      <c r="L3" s="1">
        <f>IF(OR(D3="XE LỬA",D3="TÀU THỦY"),E3*90%,E3*100%)</f>
        <v>60</v>
      </c>
    </row>
    <row r="4" spans="1:12" x14ac:dyDescent="0.25">
      <c r="A4" s="10" t="s">
        <v>14</v>
      </c>
      <c r="B4" s="11">
        <v>42053</v>
      </c>
      <c r="C4" s="10" t="str">
        <f t="shared" ref="C4:C8" si="0">IF(MID(A4,2,2)="F0","Hàng ĐB",VLOOKUP(MID(A4,2,2),$A$12:$B$15,2,0))</f>
        <v>HÀNG C</v>
      </c>
      <c r="D4" s="10" t="str">
        <f t="shared" ref="D4:D8" si="1">HLOOKUP(VALUE(LEFT(A4,1)),$G$11:$J$12,2,0)</f>
        <v>XE LỬA</v>
      </c>
      <c r="E4" s="10">
        <f t="shared" ref="E4:E8" si="2">IF(AND(MID(A4,2,2)="F0",LEFT(A4,1)&gt;1),100,VLOOKUP(C4,$B$12:$D$15,IF(RIGHT(A4,1)="N",2,3),0))</f>
        <v>68</v>
      </c>
      <c r="F4" s="12">
        <f t="shared" ref="F4:F8" si="3">MID(A4,4,4)*1</f>
        <v>560</v>
      </c>
      <c r="G4" s="13">
        <v>1.1000000000000001</v>
      </c>
      <c r="H4" s="12">
        <f t="shared" ref="H4:H8" si="4">F4*G4*L4</f>
        <v>37699.200000000004</v>
      </c>
      <c r="I4" s="10">
        <f t="shared" ref="I4:I8" si="5">IF(AND(B4&gt;DATE(2015,1,15),F4&gt;=1000),1000,1200)</f>
        <v>1200</v>
      </c>
      <c r="J4" s="12">
        <f t="shared" ref="J4:J8" si="6">H4+I4+L4</f>
        <v>38960.400000000001</v>
      </c>
      <c r="K4" s="14">
        <f t="shared" ref="K4:K8" si="7">IF(RIGHT(A4,1)="X",500,0)</f>
        <v>500</v>
      </c>
      <c r="L4" s="1">
        <f t="shared" ref="L4:L8" si="8">IF(OR(D4="XE LỬA",D4="TÀU THỦY"),E4*90%,E4*100%)</f>
        <v>61.2</v>
      </c>
    </row>
    <row r="5" spans="1:12" x14ac:dyDescent="0.25">
      <c r="A5" s="10" t="s">
        <v>15</v>
      </c>
      <c r="B5" s="11">
        <v>42022</v>
      </c>
      <c r="C5" s="10" t="str">
        <f t="shared" si="0"/>
        <v>Hàng ĐB</v>
      </c>
      <c r="D5" s="10" t="str">
        <f t="shared" si="1"/>
        <v>TÀU THỦY</v>
      </c>
      <c r="E5" s="10">
        <f t="shared" si="2"/>
        <v>100</v>
      </c>
      <c r="F5" s="12">
        <f t="shared" si="3"/>
        <v>1000</v>
      </c>
      <c r="G5" s="13">
        <v>1</v>
      </c>
      <c r="H5" s="12">
        <f t="shared" si="4"/>
        <v>90000</v>
      </c>
      <c r="I5" s="10">
        <f t="shared" si="5"/>
        <v>1000</v>
      </c>
      <c r="J5" s="12">
        <f t="shared" si="6"/>
        <v>91090</v>
      </c>
      <c r="K5" s="14">
        <f t="shared" si="7"/>
        <v>0</v>
      </c>
      <c r="L5" s="1">
        <f t="shared" si="8"/>
        <v>90</v>
      </c>
    </row>
    <row r="6" spans="1:12" x14ac:dyDescent="0.25">
      <c r="A6" s="10" t="s">
        <v>16</v>
      </c>
      <c r="B6" s="11">
        <v>42005</v>
      </c>
      <c r="C6" s="10" t="str">
        <f t="shared" si="0"/>
        <v>HÀNG D</v>
      </c>
      <c r="D6" s="10" t="str">
        <f t="shared" si="1"/>
        <v>XE TẢI</v>
      </c>
      <c r="E6" s="10">
        <f t="shared" si="2"/>
        <v>70</v>
      </c>
      <c r="F6" s="12">
        <f t="shared" si="3"/>
        <v>1200</v>
      </c>
      <c r="G6" s="13">
        <v>1.5</v>
      </c>
      <c r="H6" s="12">
        <f t="shared" si="4"/>
        <v>126000</v>
      </c>
      <c r="I6" s="10">
        <f t="shared" si="5"/>
        <v>1200</v>
      </c>
      <c r="J6" s="12">
        <f t="shared" si="6"/>
        <v>127270</v>
      </c>
      <c r="K6" s="14">
        <f t="shared" si="7"/>
        <v>0</v>
      </c>
      <c r="L6" s="1">
        <f t="shared" si="8"/>
        <v>70</v>
      </c>
    </row>
    <row r="7" spans="1:12" x14ac:dyDescent="0.25">
      <c r="A7" s="10" t="s">
        <v>17</v>
      </c>
      <c r="B7" s="11">
        <v>42019</v>
      </c>
      <c r="C7" s="10" t="str">
        <f t="shared" si="0"/>
        <v>HÀNG B</v>
      </c>
      <c r="D7" s="10" t="str">
        <f t="shared" si="1"/>
        <v>TÀU THỦY</v>
      </c>
      <c r="E7" s="10">
        <f t="shared" si="2"/>
        <v>60</v>
      </c>
      <c r="F7" s="12">
        <f t="shared" si="3"/>
        <v>2400</v>
      </c>
      <c r="G7" s="13">
        <v>1</v>
      </c>
      <c r="H7" s="12">
        <f t="shared" si="4"/>
        <v>129600</v>
      </c>
      <c r="I7" s="10">
        <f t="shared" si="5"/>
        <v>1200</v>
      </c>
      <c r="J7" s="12">
        <f t="shared" si="6"/>
        <v>130854</v>
      </c>
      <c r="K7" s="14">
        <f t="shared" si="7"/>
        <v>500</v>
      </c>
      <c r="L7" s="1">
        <f t="shared" si="8"/>
        <v>54</v>
      </c>
    </row>
    <row r="8" spans="1:12" x14ac:dyDescent="0.25">
      <c r="A8" s="10" t="s">
        <v>18</v>
      </c>
      <c r="B8" s="11">
        <v>42007</v>
      </c>
      <c r="C8" s="10" t="str">
        <f t="shared" si="0"/>
        <v>Hàng ĐB</v>
      </c>
      <c r="D8" s="10" t="str">
        <f t="shared" si="1"/>
        <v>XE LỬA</v>
      </c>
      <c r="E8" s="10">
        <f t="shared" si="2"/>
        <v>100</v>
      </c>
      <c r="F8" s="12">
        <f t="shared" si="3"/>
        <v>4200</v>
      </c>
      <c r="G8" s="13">
        <v>1.5</v>
      </c>
      <c r="H8" s="12">
        <f t="shared" si="4"/>
        <v>567000</v>
      </c>
      <c r="I8" s="10">
        <f t="shared" si="5"/>
        <v>1200</v>
      </c>
      <c r="J8" s="12">
        <f t="shared" si="6"/>
        <v>568290</v>
      </c>
      <c r="K8" s="14">
        <f>IF(RIGHT(A8,1)="X",500,0)</f>
        <v>0</v>
      </c>
      <c r="L8" s="1">
        <f t="shared" si="8"/>
        <v>90</v>
      </c>
    </row>
    <row r="10" spans="1:12" x14ac:dyDescent="0.25">
      <c r="A10" s="1" t="s">
        <v>19</v>
      </c>
      <c r="G10" s="4" t="s">
        <v>20</v>
      </c>
    </row>
    <row r="11" spans="1:12" ht="16.5" x14ac:dyDescent="0.25">
      <c r="A11" s="15" t="s">
        <v>21</v>
      </c>
      <c r="B11" s="16" t="s">
        <v>3</v>
      </c>
      <c r="C11" s="15" t="s">
        <v>22</v>
      </c>
      <c r="D11" s="15" t="s">
        <v>23</v>
      </c>
      <c r="G11" s="13" t="s">
        <v>24</v>
      </c>
      <c r="H11" s="12">
        <v>1</v>
      </c>
      <c r="I11" s="10">
        <v>2</v>
      </c>
      <c r="J11" s="10">
        <v>3</v>
      </c>
      <c r="K11" s="14"/>
    </row>
    <row r="12" spans="1:12" x14ac:dyDescent="0.25">
      <c r="A12" s="10" t="s">
        <v>25</v>
      </c>
      <c r="B12" s="11" t="s">
        <v>26</v>
      </c>
      <c r="C12" s="10">
        <v>60</v>
      </c>
      <c r="D12" s="10">
        <v>63</v>
      </c>
      <c r="G12" s="13" t="s">
        <v>4</v>
      </c>
      <c r="H12" s="12" t="s">
        <v>27</v>
      </c>
      <c r="I12" s="10" t="s">
        <v>28</v>
      </c>
      <c r="J12" s="10" t="s">
        <v>29</v>
      </c>
      <c r="K12" s="14"/>
    </row>
    <row r="13" spans="1:12" x14ac:dyDescent="0.25">
      <c r="A13" s="10" t="s">
        <v>30</v>
      </c>
      <c r="B13" s="11" t="s">
        <v>31</v>
      </c>
      <c r="C13" s="10">
        <v>58</v>
      </c>
      <c r="D13" s="10">
        <v>60</v>
      </c>
    </row>
    <row r="14" spans="1:12" x14ac:dyDescent="0.25">
      <c r="A14" s="10" t="s">
        <v>32</v>
      </c>
      <c r="B14" s="11" t="s">
        <v>33</v>
      </c>
      <c r="C14" s="10">
        <v>65</v>
      </c>
      <c r="D14" s="10">
        <v>68</v>
      </c>
      <c r="G14" s="4" t="s">
        <v>34</v>
      </c>
    </row>
    <row r="15" spans="1:12" x14ac:dyDescent="0.25">
      <c r="A15" s="10" t="s">
        <v>35</v>
      </c>
      <c r="B15" s="11" t="s">
        <v>36</v>
      </c>
      <c r="C15" s="10">
        <v>70</v>
      </c>
      <c r="D15" s="10">
        <v>73</v>
      </c>
      <c r="G15" s="17" t="s">
        <v>37</v>
      </c>
      <c r="H15" s="18" t="s">
        <v>27</v>
      </c>
      <c r="I15" s="19" t="s">
        <v>28</v>
      </c>
      <c r="J15" s="19" t="s">
        <v>29</v>
      </c>
      <c r="K15" s="20"/>
    </row>
    <row r="16" spans="1:12" x14ac:dyDescent="0.25">
      <c r="G16" s="17" t="s">
        <v>38</v>
      </c>
      <c r="H16" s="18"/>
      <c r="I16" s="19"/>
      <c r="J16" s="19"/>
      <c r="K16" s="20"/>
    </row>
    <row r="17" spans="4:11" x14ac:dyDescent="0.25">
      <c r="G17" s="11" t="s">
        <v>26</v>
      </c>
      <c r="H17" s="12"/>
      <c r="I17" s="10"/>
      <c r="J17" s="10"/>
      <c r="K17" s="14"/>
    </row>
    <row r="18" spans="4:11" x14ac:dyDescent="0.25">
      <c r="D18" s="21"/>
      <c r="G18" s="11" t="s">
        <v>31</v>
      </c>
      <c r="H18" s="12"/>
      <c r="I18" s="10"/>
      <c r="J18" s="10"/>
      <c r="K18" s="14"/>
    </row>
    <row r="19" spans="4:11" x14ac:dyDescent="0.25">
      <c r="G19" s="11" t="s">
        <v>33</v>
      </c>
      <c r="H19" s="12"/>
      <c r="I19" s="10"/>
      <c r="J19" s="10"/>
      <c r="K19" s="14"/>
    </row>
    <row r="20" spans="4:11" x14ac:dyDescent="0.25">
      <c r="G20" s="11" t="s">
        <v>36</v>
      </c>
      <c r="H20" s="12"/>
      <c r="I20" s="10"/>
      <c r="J20" s="10"/>
      <c r="K20" s="14"/>
    </row>
  </sheetData>
  <mergeCells count="3">
    <mergeCell ref="H15:H16"/>
    <mergeCell ref="I15:I16"/>
    <mergeCell ref="J15:J1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80(CHƯA)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2019-02-15T08:20:49Z</dcterms:created>
  <dcterms:modified xsi:type="dcterms:W3CDTF">2019-02-15T08:21:57Z</dcterms:modified>
</cp:coreProperties>
</file>